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9570713c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truzioni" sheetId="1" r:id="Rc3b4aec6ee5f4664"/>
    <x:sheet xmlns:r="http://schemas.openxmlformats.org/officeDocument/2006/relationships" name="Assunzioni" sheetId="2" r:id="Ra2b7f53313f24c3d"/>
    <x:sheet xmlns:r="http://schemas.openxmlformats.org/officeDocument/2006/relationships" name="Conto economico" sheetId="3" r:id="R070db3015209479d"/>
    <x:sheet xmlns:r="http://schemas.openxmlformats.org/officeDocument/2006/relationships" name="Cassa e debito" sheetId="4" r:id="R36f0eee8b1624a04"/>
    <x:sheet xmlns:r="http://schemas.openxmlformats.org/officeDocument/2006/relationships" name="Sintesi" sheetId="5" r:id="R5cd5e0c10beb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€#,##0;[Red](€#,##0);&quot;-&quot;"/>
    <x:numFmt numFmtId="202" formatCode="0.0%;[Red](0.0%);&quot;-&quot;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color rgb="FF142B3E"/>
      <x:name val="Carlito"/>
    </x:font>
    <x:font>
      <x:b/>
      <x:sz val="16"/>
      <x:color rgb="FF142B3E"/>
      <x:name val="Carlito"/>
    </x:font>
    <x:font>
      <x:sz val="10"/>
      <x:color rgb="FF607381"/>
      <x:name val="Carlito"/>
    </x:font>
    <x:font>
      <x:sz val="11"/>
      <x:color rgb="FF0000FF"/>
      <x:name val="Carlito"/>
    </x:font>
    <x:font>
      <x:sz val="11"/>
      <x:color rgb="FF607381"/>
      <x:name val="Carlito"/>
    </x:font>
    <x:font>
      <x:sz val="11"/>
      <x:color rgb="FF000000"/>
      <x:name val="Carlito"/>
    </x:font>
    <x:font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B3E"/>
      </x:patternFill>
    </x:fill>
    <x:fill>
      <x:patternFill patternType="solid">
        <x:fgColor rgb="FFEAF5F4"/>
      </x:patternFill>
    </x:fill>
    <x:fill>
      <x:patternFill patternType="solid">
        <x:fgColor rgb="FFFFF2AE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1" fontId="6" fillId="4" borderId="0" xfId="0" applyNumberFormat="1" applyFont="1" applyFill="1" applyBorder="1"/>
    <x:xf numFmtId="201" fontId="6" fillId="4" borderId="1" xfId="0" applyNumberFormat="1" applyFont="1" applyFill="1" applyBorder="1"/>
    <x:xf numFmtId="202" fontId="6" fillId="4" borderId="0" xfId="0" applyNumberFormat="1" applyFont="1" applyFill="1" applyBorder="1"/>
    <x:xf numFmtId="202" fontId="6" fillId="4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8" fillId="0" borderId="0" xfId="0" applyNumberFormat="1" applyFont="1" applyFill="1" applyBorder="1"/>
    <x:xf numFmtId="201" fontId="8" fillId="0" borderId="1" xfId="0" applyNumberFormat="1" applyFont="1" applyFill="1" applyBorder="1"/>
    <x:xf numFmtId="201" fontId="9" fillId="0" borderId="0" xfId="0" applyNumberFormat="1" applyFont="1" applyFill="1" applyBorder="1"/>
    <x:xf numFmtId="201" fontId="9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8" fillId="0" borderId="0" xfId="0" applyNumberFormat="1" applyFont="1" applyFill="1" applyBorder="1"/>
    <x:xf numFmtId="202" fontId="8" fillId="0" borderId="1" xfId="0" applyNumberFormat="1" applyFont="1" applyFill="1" applyBorder="1"/>
    <x:xf numFmtId="201" fontId="8" fillId="3" borderId="0" xfId="0" applyNumberFormat="1" applyFont="1" applyFill="1" applyBorder="1"/>
    <x:xf numFmtId="201" fontId="3" fillId="3" borderId="0" xfId="0" applyNumberFormat="1" applyFont="1" applyFill="1" applyBorder="1"/>
    <x:xf numFmtId="201" fontId="8" fillId="3" borderId="1" xfId="0" applyNumberFormat="1" applyFont="1" applyFill="1" applyBorder="1"/>
    <x:xf numFmtId="201" fontId="3" fillId="3" borderId="1" xfId="0" applyNumberFormat="1" applyFont="1" applyFill="1" applyBorder="1"/>
    <x:xf numFmtId="202" fontId="8" fillId="3" borderId="0" xfId="0" applyNumberFormat="1" applyFont="1" applyFill="1" applyBorder="1"/>
    <x:xf numFmtId="202" fontId="3" fillId="3" borderId="0" xfId="0" applyNumberFormat="1" applyFont="1" applyFill="1" applyBorder="1"/>
    <x:xf numFmtId="202" fontId="8" fillId="3" borderId="1" xfId="0" applyNumberFormat="1" applyFont="1" applyFill="1" applyBorder="1"/>
    <x:xf numFmtId="202" fontId="3" fillId="3" borderId="1" xfId="0" applyNumberFormat="1" applyFont="1" applyFill="1" applyBorder="1"/>
    <x:xf numFmtId="202" fontId="9" fillId="0" borderId="0" xfId="0" applyNumberFormat="1" applyFont="1" applyFill="1" applyBorder="1"/>
    <x:xf numFmtId="202" fontId="9" fillId="0" borderId="1" xfId="0" applyNumberFormat="1" applyFont="1" applyFill="1" applyBorder="1"/>
    <x:xf numFmtId="201" fontId="9" fillId="3" borderId="0" xfId="0" applyNumberFormat="1" applyFont="1" applyFill="1" applyBorder="1"/>
    <x:xf numFmtId="201" fontId="9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/>
    </x:xf>
    <x:xf numFmtId="201" fontId="6" fillId="4" borderId="0" xfId="0" applyNumberFormat="1" applyFont="1" applyFill="1" applyBorder="1" applyAlignment="1">
      <x:alignment horizontal="right"/>
    </x:xf>
    <x:xf numFmtId="202" fontId="6" fillId="4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 wrapText="1"/>
    </x:xf>
    <x:xf numFmtId="200" fontId="6" fillId="4" borderId="1" xfId="0" applyNumberFormat="1" applyFont="1" applyFill="1" applyBorder="1" applyAlignment="1">
      <x:alignment horizontal="right"/>
    </x:xf>
    <x:xf numFmtId="201" fontId="6" fillId="4" borderId="1" xfId="0" applyNumberFormat="1" applyFont="1" applyFill="1" applyBorder="1" applyAlignment="1">
      <x:alignment horizontal="right"/>
    </x:xf>
    <x:xf numFmtId="202" fontId="6" fillId="4" borderId="1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 wrapText="1"/>
    </x:xf>
    <x:xf numFmtId="201" fontId="8" fillId="0" borderId="0" xfId="0" applyNumberFormat="1" applyFont="1" applyFill="1" applyBorder="1" applyAlignment="1">
      <x:alignment horizontal="right"/>
    </x:xf>
    <x:xf numFmtId="201" fontId="3" fillId="3" borderId="0" xfId="0" applyNumberFormat="1" applyFont="1" applyFill="1" applyBorder="1" applyAlignment="1">
      <x:alignment horizontal="right"/>
    </x:xf>
    <x:xf numFmtId="201" fontId="9" fillId="0" borderId="0" xfId="0" applyNumberFormat="1" applyFont="1" applyFill="1" applyBorder="1" applyAlignment="1">
      <x:alignment horizontal="right"/>
    </x:xf>
    <x:xf numFmtId="202" fontId="3" fillId="3" borderId="0" xfId="0" applyNumberFormat="1" applyFont="1" applyFill="1" applyBorder="1" applyAlignment="1">
      <x:alignment horizontal="right"/>
    </x:xf>
    <x:xf numFmtId="201" fontId="8" fillId="0" borderId="1" xfId="0" applyNumberFormat="1" applyFont="1" applyFill="1" applyBorder="1" applyAlignment="1">
      <x:alignment horizontal="right"/>
    </x:xf>
    <x:xf numFmtId="201" fontId="3" fillId="3" borderId="1" xfId="0" applyNumberFormat="1" applyFont="1" applyFill="1" applyBorder="1" applyAlignment="1">
      <x:alignment horizontal="right"/>
    </x:xf>
    <x:xf numFmtId="201" fontId="9" fillId="0" borderId="1" xfId="0" applyNumberFormat="1" applyFont="1" applyFill="1" applyBorder="1" applyAlignment="1">
      <x:alignment horizontal="right"/>
    </x:xf>
    <x:xf numFmtId="202" fontId="3" fillId="3" borderId="1" xfId="0" applyNumberFormat="1" applyFont="1" applyFill="1" applyBorder="1" applyAlignment="1">
      <x:alignment horizontal="right"/>
    </x:xf>
    <x:xf numFmtId="202" fontId="9" fillId="0" borderId="0" xfId="0" applyNumberFormat="1" applyFont="1" applyFill="1" applyBorder="1" applyAlignment="1">
      <x:alignment horizontal="right"/>
    </x:xf>
    <x:xf numFmtId="202" fontId="9" fillId="0" borderId="1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dff8154454251" /><Relationship Type="http://schemas.openxmlformats.org/officeDocument/2006/relationships/theme" Target="/xl/theme/theme1.xml" Id="R097e19c40e0e4dfa" /><Relationship Type="http://schemas.openxmlformats.org/officeDocument/2006/relationships/sharedStrings" Target="/xl/sharedStrings.xml" Id="Re31db2cef56d493c" /><Relationship Type="http://schemas.openxmlformats.org/officeDocument/2006/relationships/worksheet" Target="/xl/worksheets/sheet1.xml" Id="Rc3b4aec6ee5f4664" /><Relationship Type="http://schemas.openxmlformats.org/officeDocument/2006/relationships/worksheet" Target="/xl/worksheets/sheet2.xml" Id="Ra2b7f53313f24c3d" /><Relationship Type="http://schemas.openxmlformats.org/officeDocument/2006/relationships/worksheet" Target="/xl/worksheets/sheet3.xml" Id="R070db3015209479d" /><Relationship Type="http://schemas.openxmlformats.org/officeDocument/2006/relationships/worksheet" Target="/xl/worksheets/sheet4.xml" Id="R36f0eee8b1624a04" /><Relationship Type="http://schemas.openxmlformats.org/officeDocument/2006/relationships/worksheet" Target="/xl/worksheets/sheet5.xml" Id="R5cd5e0c10beb4e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088dd4d375042e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Ricavi ed EBITDA (EUR)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'Sintesi'!$A$7:$A$9</c:f>
              <c:strCache>
                <c:ptCount val="0"/>
              </c:strCache>
            </c:strRef>
          </c:cat>
          <c:val>
            <c:numRef>
              <c:f>'Sintesi'!$B$7:$B$9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'Sintesi'!$A$7:$A$9</c:f>
              <c:strCache>
                <c:ptCount val="0"/>
              </c:strCache>
            </c:strRef>
          </c:cat>
          <c:val>
            <c:numRef>
              <c:f>'Sintesi'!$C$7:$C$9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'Sintesi'!$A$7:$A$9</c:f>
              <c:strCache>
                <c:ptCount val="0"/>
              </c:strCache>
            </c:strRef>
          </c:cat>
          <c:val>
            <c:numRef>
              <c:f>'Sintesi'!$D$7:$D$9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5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088dd4d375042e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2b42c228bdc84855" /></Relationships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Previsioni economiche a 3 anni</x:v>
      </x:c>
      <x:c r="B3" s="14"/>
      <x:c r="C3" s="14"/>
      <x:c r="D3" s="14"/>
      <x:c r="E3" s="14"/>
    </x:row>
    <x:row r="4" ht="32" customHeight="1">
      <x:c r="A4" s="17" t="str">
        <x:v>Modello a volumi × prezzo | Valori iniziali fittizi, sostituibili; importi in euro.</x:v>
      </x:c>
      <x:c r="B4" s="17"/>
      <x:c r="C4" s="17"/>
      <x:c r="D4" s="17"/>
      <x:c r="E4" s="17"/>
    </x:row>
    <x:row r="5" ht="24" customHeight="1"/>
    <x:row r="6" ht="24" customHeight="1"/>
    <x:row r="7" ht="24" customHeight="1"/>
    <x:row r="8" ht="24" customHeight="1">
      <x:c r="A8" s="11" t="str">
        <x:v>01  Inizia da Assunzioni</x:v>
      </x:c>
      <x:c r="B8" s="20" t="str">
        <x:v>Celle gialle + numeri blu = dati da modificare. Anni 2027–2029 sono indicativi.</x:v>
      </x:c>
      <x:c r="C8" s="20"/>
      <x:c r="D8" s="20"/>
      <x:c r="E8" s="20"/>
    </x:row>
    <x:row r="9" ht="24" customHeight="1">
      <x:c r="A9" s="11" t="str">
        <x:v>02  Usa la logica dei driver</x:v>
      </x:c>
      <x:c r="B9" s="20" t="str">
        <x:v>Ricavi = clienti medi × ricavo medio annuo per cliente.</x:v>
      </x:c>
      <x:c r="C9" s="20"/>
      <x:c r="D9" s="20"/>
      <x:c r="E9" s="20"/>
    </x:row>
    <x:row r="10" ht="24" customHeight="1">
      <x:c r="A10" s="11" t="str">
        <x:v>03  Verifica conto economico</x:v>
      </x:c>
      <x:c r="B10" s="20" t="str">
        <x:v>L’EBITDA non coincide con la liquidità disponibile.</x:v>
      </x:c>
      <x:c r="C10" s="20"/>
      <x:c r="D10" s="20"/>
      <x:c r="E10" s="20"/>
    </x:row>
    <x:row r="11" ht="24" customHeight="1">
      <x:c r="A11" s="11" t="str">
        <x:v>04  Controlla Cassa e debito</x:v>
      </x:c>
      <x:c r="B11" s="20" t="str">
        <x:v>La cassa finale tiene conto di investimenti, capitale, debito e circolante.</x:v>
      </x:c>
      <x:c r="C11" s="20"/>
      <x:c r="D11" s="20"/>
      <x:c r="E11" s="20"/>
    </x:row>
    <x:row r="12" ht="24" customHeight="1">
      <x:c r="A12" s="11" t="str">
        <x:v>05  Leggi la Sintesi</x:v>
      </x:c>
      <x:c r="B12" s="20" t="str">
        <x:v>Osserva margine operativo, cassa finale e fabbisogno. Se cassa negativa, rivedi piano.</x:v>
      </x:c>
      <x:c r="C12" s="20"/>
      <x:c r="D12" s="20"/>
      <x:c r="E12" s="20"/>
    </x:row>
    <x:row r="13" ht="24" customHeight="1">
      <x:c r="A13" s="11" t="str">
        <x:v>06  Esegui scenari</x:v>
      </x:c>
      <x:c r="B13" s="20" t="str">
        <x:v>Modifica clienti, prezzi, costi e capitale. Non sovrascrivere le formule.</x:v>
      </x:c>
      <x:c r="C13" s="20"/>
      <x:c r="D13" s="20"/>
      <x:c r="E13" s="20"/>
    </x:row>
    <x:row r="14" ht="24" customHeight="1">
      <x:c r="A14" s="11" t="str">
        <x:v>Importantissimo</x:v>
      </x:c>
      <x:c r="B14" s="20" t="str">
        <x:v>Simulazione educativa: non è bilancio civilistico, non include IVA, scadenziario o imposte reali.</x:v>
      </x:c>
      <x:c r="C14" s="20"/>
      <x:c r="D14" s="20"/>
      <x:c r="E14" s="20"/>
    </x:row>
    <x:row r="15" ht="24" customHeight="1">
      <x:c r="A15" s="11" t="str">
        <x:v>Provenienza dati</x:v>
      </x:c>
      <x:c r="B15" s="20" t="str">
        <x:v>Tutti i valori di esempio sono creati a scopo dimostrativo e NON provengono da imprese reali.</x:v>
      </x:c>
      <x:c r="C15" s="20"/>
      <x:c r="D15" s="20"/>
      <x:c r="E15" s="20"/>
    </x:row>
    <x:row r="16" ht="35" customHeight="1">
      <x:c r="A16" t="str">
        <x:v>Link</x:v>
      </x:c>
      <x:c r="B16" s="20" t="str">
        <x:v>https://imprendereora.com/projects</x:v>
      </x:c>
      <x:c r="C16" s="20"/>
      <x:c r="D16" s="20"/>
      <x:c r="E16" s="20"/>
    </x:row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  <x:row r="26" ht="24" customHeight="1"/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B8:E8"/>
    <x:mergeCell ref="B9:E9"/>
    <x:mergeCell ref="B10:E10"/>
    <x:mergeCell ref="B11:E11"/>
    <x:mergeCell ref="B12:E12"/>
    <x:mergeCell ref="B13:E13"/>
    <x:mergeCell ref="B14:E14"/>
    <x:mergeCell ref="B15:E15"/>
    <x:mergeCell ref="B16:E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Input e ipotesi del modello</x:v>
      </x:c>
      <x:c r="B3" s="14"/>
      <x:c r="C3" s="14"/>
      <x:c r="D3" s="14"/>
      <x:c r="E3" s="14"/>
    </x:row>
    <x:row r="4" ht="32" customHeight="1">
      <x:c r="A4" s="17" t="str">
        <x:v>Celle gialle = input modificabili. Colonna E = origine/dettagli delle assunzioni.</x:v>
      </x:c>
      <x:c r="B4" s="17"/>
      <x:c r="C4" s="17"/>
      <x:c r="D4" s="17"/>
      <x:c r="E4" s="17"/>
    </x:row>
    <x:row r="5" ht="24" customHeight="1"/>
    <x:row r="6" ht="24" customHeight="1"/>
    <x:row r="7" ht="29" customHeight="1">
      <x:c r="A7" s="4" t="str">
        <x:v>Driver</x:v>
      </x:c>
      <x:c r="B7" s="58" t="str">
        <x:v>2027</x:v>
      </x:c>
      <x:c r="C7" s="58" t="str">
        <x:v>2028</x:v>
      </x:c>
      <x:c r="D7" s="58" t="str">
        <x:v>2029</x:v>
      </x:c>
      <x:c r="E7" s="4" t="str">
        <x:v>Fonte / spiegazione</x:v>
      </x:c>
    </x:row>
    <x:row r="8" ht="31" customHeight="1">
      <x:c r="A8" t="str">
        <x:v>Clienti medi nell’anno</x:v>
      </x:c>
      <x:c r="B8" s="60" t="n">
        <x:v>100</x:v>
      </x:c>
      <x:c r="C8" s="60" t="n">
        <x:v>140</x:v>
      </x:c>
      <x:c r="D8" s="60" t="n">
        <x:v>190</x:v>
      </x:c>
      <x:c r="E8" s="28" t="str">
        <x:v>Ipotesi fittizia: clienti medi annuali (non cumulati)</x:v>
      </x:c>
    </x:row>
    <x:row r="9" ht="31" customHeight="1">
      <x:c r="A9" t="str">
        <x:v>Ricavo annuo per cliente (€)</x:v>
      </x:c>
      <x:c r="B9" s="61" t="n">
        <x:v>2500</x:v>
      </x:c>
      <x:c r="C9" s="61" t="n">
        <x:v>2650</x:v>
      </x:c>
      <x:c r="D9" s="61" t="n">
        <x:v>2800</x:v>
      </x:c>
      <x:c r="E9" s="28" t="str">
        <x:v>Ipotesi fittizia: prezzo medio × frequenza</x:v>
      </x:c>
    </x:row>
    <x:row r="10" ht="31" customHeight="1">
      <x:c r="A10" t="str">
        <x:v>Costi diretti / ricavi (%)</x:v>
      </x:c>
      <x:c r="B10" s="62" t="n">
        <x:v>0.28</x:v>
      </x:c>
      <x:c r="C10" s="62" t="n">
        <x:v>0.27</x:v>
      </x:c>
      <x:c r="D10" s="62" t="n">
        <x:v>0.26</x:v>
      </x:c>
      <x:c r="E10" s="28" t="str">
        <x:v>Ipotesi fittizia: costi variabili in percentuale</x:v>
      </x:c>
    </x:row>
    <x:row r="11" ht="31" customHeight="1">
      <x:c r="A11" t="str">
        <x:v>Personale e collaboratori (€)</x:v>
      </x:c>
      <x:c r="B11" s="61" t="n">
        <x:v>72000</x:v>
      </x:c>
      <x:c r="C11" s="61" t="n">
        <x:v>94000</x:v>
      </x:c>
      <x:c r="D11" s="61" t="n">
        <x:v>120000</x:v>
      </x:c>
      <x:c r="E11" s="28" t="str">
        <x:v>Ipotesi fittizia: costo totale annuo</x:v>
      </x:c>
    </x:row>
    <x:row r="12" ht="31" customHeight="1">
      <x:c r="A12" t="str">
        <x:v>Marketing e commerciale (€)</x:v>
      </x:c>
      <x:c r="B12" s="61" t="n">
        <x:v>22000</x:v>
      </x:c>
      <x:c r="C12" s="61" t="n">
        <x:v>28000</x:v>
      </x:c>
      <x:c r="D12" s="61" t="n">
        <x:v>35000</x:v>
      </x:c>
      <x:c r="E12" s="28" t="str">
        <x:v>Ipotesi fittizia: budget annuale</x:v>
      </x:c>
    </x:row>
    <x:row r="13" ht="31" customHeight="1">
      <x:c r="A13" t="str">
        <x:v>Spese generali (€)</x:v>
      </x:c>
      <x:c r="B13" s="61" t="n">
        <x:v>36000</x:v>
      </x:c>
      <x:c r="C13" s="61" t="n">
        <x:v>39000</x:v>
      </x:c>
      <x:c r="D13" s="61" t="n">
        <x:v>45000</x:v>
      </x:c>
      <x:c r="E13" s="28" t="str">
        <x:v>Ipotesi fittizia: costi operativi ricorrenti</x:v>
      </x:c>
    </x:row>
    <x:row r="14" ht="31" customHeight="1">
      <x:c r="A14" t="str">
        <x:v>Investimenti / CAPEX (€)</x:v>
      </x:c>
      <x:c r="B14" s="61" t="n">
        <x:v>12000</x:v>
      </x:c>
      <x:c r="C14" s="61" t="n">
        <x:v>16000</x:v>
      </x:c>
      <x:c r="D14" s="61" t="n">
        <x:v>20000</x:v>
      </x:c>
      <x:c r="E14" s="28" t="str">
        <x:v>Ipotesi fittizia: acquisti capitalizzati</x:v>
      </x:c>
    </x:row>
    <x:row r="15" ht="31" customHeight="1">
      <x:c r="A15" t="str">
        <x:v>Ammortamenti annui (€)</x:v>
      </x:c>
      <x:c r="B15" s="61" t="n">
        <x:v>9000</x:v>
      </x:c>
      <x:c r="C15" s="61" t="n">
        <x:v>13000</x:v>
      </x:c>
      <x:c r="D15" s="61" t="n">
        <x:v>17000</x:v>
      </x:c>
      <x:c r="E15" s="28" t="str">
        <x:v>Ipotesi fittizia: stima semplificata</x:v>
      </x:c>
    </x:row>
    <x:row r="16" ht="31" customHeight="1">
      <x:c r="A16" t="str">
        <x:v>Tasso di interesse annuo (%)</x:v>
      </x:c>
      <x:c r="B16" s="62" t="n">
        <x:v>0.055</x:v>
      </x:c>
      <x:c r="C16" s="62" t="n">
        <x:v>0.055</x:v>
      </x:c>
      <x:c r="D16" s="62" t="n">
        <x:v>0.055</x:v>
      </x:c>
      <x:c r="E16" s="28" t="str">
        <x:v>Ipotesi fittizia: tasso medio sul debito</x:v>
      </x:c>
    </x:row>
    <x:row r="17" ht="31" customHeight="1">
      <x:c r="A17" t="str">
        <x:v>Aliquota fiscale effettiva (%)</x:v>
      </x:c>
      <x:c r="B17" s="62" t="n">
        <x:v>0.27</x:v>
      </x:c>
      <x:c r="C17" s="62" t="n">
        <x:v>0.27</x:v>
      </x:c>
      <x:c r="D17" s="62" t="n">
        <x:v>0.27</x:v>
      </x:c>
      <x:c r="E17" s="28" t="str">
        <x:v>SOLO proxy dimostrativa, non aliquota legale</x:v>
      </x:c>
    </x:row>
    <x:row r="18" ht="31" customHeight="1">
      <x:c r="A18" t="str">
        <x:v>Aumento capitale circolante (€)</x:v>
      </x:c>
      <x:c r="B18" s="61" t="n">
        <x:v>8000</x:v>
      </x:c>
      <x:c r="C18" s="61" t="n">
        <x:v>12000</x:v>
      </x:c>
      <x:c r="D18" s="61" t="n">
        <x:v>16000</x:v>
      </x:c>
      <x:c r="E18" s="28" t="str">
        <x:v>Ipotesi fittizia: assorbimento netto di cassa</x:v>
      </x:c>
    </x:row>
    <x:row r="19" ht="31" customHeight="1">
      <x:c r="A19" t="str">
        <x:v>Nuovo capitale soci (€)</x:v>
      </x:c>
      <x:c r="B19" s="61" t="n">
        <x:v>50000</x:v>
      </x:c>
      <x:c r="C19" s="61" t="n">
        <x:v>0</x:v>
      </x:c>
      <x:c r="D19" s="61" t="n">
        <x:v>0</x:v>
      </x:c>
      <x:c r="E19" s="28" t="str">
        <x:v>Ipotesi fittizia: conferimenti in denaro</x:v>
      </x:c>
    </x:row>
    <x:row r="20" ht="31" customHeight="1">
      <x:c r="A20" t="str">
        <x:v>Nuovo debito erogato (€)</x:v>
      </x:c>
      <x:c r="B20" s="61" t="n">
        <x:v>30000</x:v>
      </x:c>
      <x:c r="C20" s="61" t="n">
        <x:v>0</x:v>
      </x:c>
      <x:c r="D20" s="61" t="n">
        <x:v>0</x:v>
      </x:c>
      <x:c r="E20" s="28" t="str">
        <x:v>Ipotesi fittizia: incasso di finanziamenti</x:v>
      </x:c>
    </x:row>
    <x:row r="21" ht="31" customHeight="1">
      <x:c r="A21" t="str">
        <x:v>Rimborso capitale prestiti (€)</x:v>
      </x:c>
      <x:c r="B21" s="61" t="n">
        <x:v>5000</x:v>
      </x:c>
      <x:c r="C21" s="61" t="n">
        <x:v>5000</x:v>
      </x:c>
      <x:c r="D21" s="61" t="n">
        <x:v>5000</x:v>
      </x:c>
      <x:c r="E21" s="28" t="str">
        <x:v>Ipotesi fittizia: rimborso debito (non interessi)</x:v>
      </x:c>
    </x:row>
    <x:row r="22" ht="31" customHeight="1">
      <x:c r="A22" t="str">
        <x:v>Liquidità iniziale (€)</x:v>
      </x:c>
      <x:c r="B22" s="61" t="n">
        <x:v>20000</x:v>
      </x:c>
      <x:c r="C22" s="61" t="n">
        <x:v>0</x:v>
      </x:c>
      <x:c r="D22" s="61" t="n">
        <x:v>0</x:v>
      </x:c>
      <x:c r="E22" s="28" t="str">
        <x:v>Inserire SOLO la cassa all’inizio del primo anno</x:v>
      </x:c>
    </x:row>
    <x:row r="23" ht="24" customHeight="1">
      <x:c r="B23" s="63"/>
      <x:c r="C23" s="63"/>
      <x:c r="D23" s="63"/>
    </x:row>
    <x:row r="24" ht="24" customHeight="1">
      <x:c r="B24" s="63"/>
      <x:c r="C24" s="63"/>
      <x:c r="D24" s="63"/>
    </x:row>
    <x:row r="25" ht="41" customHeight="1">
      <x:c r="A25" s="34" t="str">
        <x:v>ATTENZIONE: il modello non applica IVA né distingue IRES, IRAP, imposte differite o regole fiscali personali.</x:v>
      </x:c>
      <x:c r="B25" s="64"/>
      <x:c r="C25" s="64"/>
      <x:c r="D25" s="64"/>
      <x:c r="E25" s="34"/>
    </x:row>
    <x:row r="26" ht="24" customHeight="1">
      <x:c r="B26" s="63"/>
      <x:c r="C26" s="63"/>
      <x:c r="D26" s="63"/>
    </x:row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A25:E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Conto economico previsionale</x:v>
      </x:c>
      <x:c r="B3" s="14"/>
      <x:c r="C3" s="14"/>
      <x:c r="D3" s="14"/>
      <x:c r="E3" s="14"/>
    </x:row>
    <x:row r="4" ht="32" customHeight="1">
      <x:c r="A4" s="17" t="str">
        <x:v>Tutti gli importi in euro; valori negativi = costi. I dati provengono dalle Assunzioni.</x:v>
      </x:c>
      <x:c r="B4" s="17"/>
      <x:c r="C4" s="17"/>
      <x:c r="D4" s="17"/>
      <x:c r="E4" s="17"/>
    </x:row>
    <x:row r="5" ht="24" customHeight="1"/>
    <x:row r="6" ht="24" customHeight="1"/>
    <x:row r="7" ht="29" customHeight="1">
      <x:c r="A7" s="4" t="str">
        <x:v>Voce (EUR)</x:v>
      </x:c>
      <x:c r="B7" s="58" t="str">
        <x:v>2027</x:v>
      </x:c>
      <x:c r="C7" s="58" t="str">
        <x:v>2028</x:v>
      </x:c>
      <x:c r="D7" s="58" t="str">
        <x:v>2029</x:v>
      </x:c>
    </x:row>
    <x:row r="8" ht="24" customHeight="1">
      <x:c r="A8" t="str">
        <x:v>Ricavi</x:v>
      </x:c>
      <x:c r="B8" s="70" t="n">
        <x:f>'Assunzioni'!B8*'Assunzioni'!B9</x:f>
        <x:v>250000</x:v>
      </x:c>
      <x:c r="C8" s="70" t="n">
        <x:f>'Assunzioni'!C8*'Assunzioni'!C9</x:f>
        <x:v>371000</x:v>
      </x:c>
      <x:c r="D8" s="70" t="n">
        <x:f>'Assunzioni'!D8*'Assunzioni'!D9</x:f>
        <x:v>532000</x:v>
      </x:c>
    </x:row>
    <x:row r="9" ht="24" customHeight="1">
      <x:c r="A9" t="str">
        <x:v>Costi variabili</x:v>
      </x:c>
      <x:c r="B9" s="70" t="n">
        <x:f>-B8*'Assunzioni'!B10</x:f>
        <x:v>-70000</x:v>
      </x:c>
      <x:c r="C9" s="70" t="n">
        <x:f>-C8*'Assunzioni'!C10</x:f>
        <x:v>-100170</x:v>
      </x:c>
      <x:c r="D9" s="70" t="n">
        <x:f>-D8*'Assunzioni'!D10</x:f>
        <x:v>-138320</x:v>
      </x:c>
    </x:row>
    <x:row r="10" ht="25" customHeight="1">
      <x:c r="A10" s="11" t="str">
        <x:v>Margine lordo</x:v>
      </x:c>
      <x:c r="B10" s="71" t="n">
        <x:f>SUM(B8:B9)</x:f>
        <x:v>180000</x:v>
      </x:c>
      <x:c r="C10" s="71" t="n">
        <x:f>SUM(C8:C9)</x:f>
        <x:v>270830</x:v>
      </x:c>
      <x:c r="D10" s="71" t="n">
        <x:f>SUM(D8:D9)</x:f>
        <x:v>393680</x:v>
      </x:c>
    </x:row>
    <x:row r="11" ht="24" customHeight="1">
      <x:c r="A11" t="str">
        <x:v>Costo personale</x:v>
      </x:c>
      <x:c r="B11" s="72" t="n">
        <x:f>-'Assunzioni'!B11</x:f>
        <x:v>-72000</x:v>
      </x:c>
      <x:c r="C11" s="72" t="n">
        <x:f>-'Assunzioni'!C11</x:f>
        <x:v>-94000</x:v>
      </x:c>
      <x:c r="D11" s="72" t="n">
        <x:f>-'Assunzioni'!D11</x:f>
        <x:v>-120000</x:v>
      </x:c>
    </x:row>
    <x:row r="12" ht="24" customHeight="1">
      <x:c r="A12" t="str">
        <x:v>Marketing e commerciale</x:v>
      </x:c>
      <x:c r="B12" s="72" t="n">
        <x:f>-'Assunzioni'!B12</x:f>
        <x:v>-22000</x:v>
      </x:c>
      <x:c r="C12" s="72" t="n">
        <x:f>-'Assunzioni'!C12</x:f>
        <x:v>-28000</x:v>
      </x:c>
      <x:c r="D12" s="72" t="n">
        <x:f>-'Assunzioni'!D12</x:f>
        <x:v>-35000</x:v>
      </x:c>
    </x:row>
    <x:row r="13" ht="24" customHeight="1">
      <x:c r="A13" t="str">
        <x:v>Spese generali</x:v>
      </x:c>
      <x:c r="B13" s="72" t="n">
        <x:f>-'Assunzioni'!B13</x:f>
        <x:v>-36000</x:v>
      </x:c>
      <x:c r="C13" s="72" t="n">
        <x:f>-'Assunzioni'!C13</x:f>
        <x:v>-39000</x:v>
      </x:c>
      <x:c r="D13" s="72" t="n">
        <x:f>-'Assunzioni'!D13</x:f>
        <x:v>-45000</x:v>
      </x:c>
    </x:row>
    <x:row r="14" ht="25" customHeight="1">
      <x:c r="A14" s="11" t="str">
        <x:v>EBITDA</x:v>
      </x:c>
      <x:c r="B14" s="71" t="n">
        <x:f>SUM(B10:B13)</x:f>
        <x:v>50000</x:v>
      </x:c>
      <x:c r="C14" s="71" t="n">
        <x:f>SUM(C10:C13)</x:f>
        <x:v>109830</x:v>
      </x:c>
      <x:c r="D14" s="71" t="n">
        <x:f>SUM(D10:D13)</x:f>
        <x:v>193680</x:v>
      </x:c>
    </x:row>
    <x:row r="15" ht="24" customHeight="1">
      <x:c r="A15" t="str">
        <x:v>Ammortamenti</x:v>
      </x:c>
      <x:c r="B15" s="72" t="n">
        <x:f>-'Assunzioni'!B15</x:f>
        <x:v>-9000</x:v>
      </x:c>
      <x:c r="C15" s="72" t="n">
        <x:f>-'Assunzioni'!C15</x:f>
        <x:v>-13000</x:v>
      </x:c>
      <x:c r="D15" s="72" t="n">
        <x:f>-'Assunzioni'!D15</x:f>
        <x:v>-17000</x:v>
      </x:c>
    </x:row>
    <x:row r="16" ht="25" customHeight="1">
      <x:c r="A16" s="11" t="str">
        <x:v>EBIT</x:v>
      </x:c>
      <x:c r="B16" s="71" t="n">
        <x:f>SUM(B14:B15)</x:f>
        <x:v>41000</x:v>
      </x:c>
      <x:c r="C16" s="71" t="n">
        <x:f>SUM(C14:C15)</x:f>
        <x:v>96830</x:v>
      </x:c>
      <x:c r="D16" s="71" t="n">
        <x:f>SUM(D14:D15)</x:f>
        <x:v>176680</x:v>
      </x:c>
    </x:row>
    <x:row r="17" ht="24" customHeight="1">
      <x:c r="A17" t="str">
        <x:v>Oneri finanziari</x:v>
      </x:c>
      <x:c r="B17" s="72" t="n">
        <x:f>-'Cassa e debito'!B26</x:f>
        <x:v>-825</x:v>
      </x:c>
      <x:c r="C17" s="72" t="n">
        <x:f>-'Cassa e debito'!C26</x:f>
        <x:v>-1375</x:v>
      </x:c>
      <x:c r="D17" s="72" t="n">
        <x:f>-'Cassa e debito'!D26</x:f>
        <x:v>-1100</x:v>
      </x:c>
    </x:row>
    <x:row r="18" ht="25" customHeight="1">
      <x:c r="A18" s="11" t="str">
        <x:v>Risultato ante imposte</x:v>
      </x:c>
      <x:c r="B18" s="71" t="n">
        <x:f>SUM(B16:B17)</x:f>
        <x:v>40175</x:v>
      </x:c>
      <x:c r="C18" s="71" t="n">
        <x:f>SUM(C16:C17)</x:f>
        <x:v>95455</x:v>
      </x:c>
      <x:c r="D18" s="71" t="n">
        <x:f>SUM(D16:D17)</x:f>
        <x:v>175580</x:v>
      </x:c>
    </x:row>
    <x:row r="19" ht="24" customHeight="1">
      <x:c r="A19" t="str">
        <x:v>Imposte stimate</x:v>
      </x:c>
      <x:c r="B19" s="70" t="n">
        <x:f>-MAX(0,B18)*'Assunzioni'!B17</x:f>
        <x:v>-10847.25</x:v>
      </x:c>
      <x:c r="C19" s="70" t="n">
        <x:f>-MAX(0,C18)*'Assunzioni'!C17</x:f>
        <x:v>-25772.850000000002</x:v>
      </x:c>
      <x:c r="D19" s="70" t="n">
        <x:f>-MAX(0,D18)*'Assunzioni'!D17</x:f>
        <x:v>-47406.600000000006</x:v>
      </x:c>
    </x:row>
    <x:row r="20" ht="25" customHeight="1">
      <x:c r="A20" s="11" t="str">
        <x:v>Utile / perdita netta</x:v>
      </x:c>
      <x:c r="B20" s="71" t="n">
        <x:f>SUM(B18:B19)</x:f>
        <x:v>29327.75</x:v>
      </x:c>
      <x:c r="C20" s="71" t="n">
        <x:f>SUM(C18:C19)</x:f>
        <x:v>69682.15</x:v>
      </x:c>
      <x:c r="D20" s="71" t="n">
        <x:f>SUM(D18:D19)</x:f>
        <x:v>128173.4</x:v>
      </x:c>
    </x:row>
    <x:row r="21" ht="24" customHeight="1">
      <x:c r="B21" s="63"/>
      <x:c r="C21" s="63"/>
      <x:c r="D21" s="63"/>
    </x:row>
    <x:row r="22" ht="25" customHeight="1">
      <x:c r="A22" s="11" t="str">
        <x:v>Margine EBITDA (%)</x:v>
      </x:c>
      <x:c r="B22" s="73" t="n">
        <x:f>IFERROR(B14/B8,0)</x:f>
        <x:v>0.2</x:v>
      </x:c>
      <x:c r="C22" s="73" t="n">
        <x:f>IFERROR(C14/C8,0)</x:f>
        <x:v>0.2960377358490566</x:v>
      </x:c>
      <x:c r="D22" s="73" t="n">
        <x:f>IFERROR(D14/D8,0)</x:f>
        <x:v>0.36406015037593986</x:v>
      </x:c>
    </x:row>
    <x:row r="23" ht="24" customHeight="1">
      <x:c r="B23" s="63"/>
      <x:c r="C23" s="63"/>
      <x:c r="D23" s="63"/>
    </x:row>
    <x:row r="24" ht="24" customHeight="1">
      <x:c r="B24" s="63"/>
      <x:c r="C24" s="63"/>
      <x:c r="D24" s="63"/>
    </x:row>
    <x:row r="25" ht="24" customHeight="1">
      <x:c r="B25" s="63"/>
      <x:c r="C25" s="63"/>
      <x:c r="D25" s="63"/>
    </x:row>
    <x:row r="26" ht="24" customHeight="1">
      <x:c r="B26" s="63"/>
      <x:c r="C26" s="63"/>
      <x:c r="D26" s="63"/>
    </x:row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Flussi di cassa e debito</x:v>
      </x:c>
      <x:c r="B3" s="14"/>
      <x:c r="C3" s="14"/>
      <x:c r="D3" s="14"/>
      <x:c r="E3" s="14"/>
    </x:row>
    <x:row r="4" ht="32" customHeight="1">
      <x:c r="A4" s="17" t="str">
        <x:v>Metodo indiretto semplificato | Il saldo può diventare negativo: è un segnale da gestire.</x:v>
      </x:c>
      <x:c r="B4" s="17"/>
      <x:c r="C4" s="17"/>
      <x:c r="D4" s="17"/>
      <x:c r="E4" s="17"/>
    </x:row>
    <x:row r="5" ht="24" customHeight="1"/>
    <x:row r="6" ht="24" customHeight="1"/>
    <x:row r="7" ht="29" customHeight="1">
      <x:c r="A7" s="4" t="str">
        <x:v>Voce (EUR)</x:v>
      </x:c>
      <x:c r="B7" s="58" t="str">
        <x:v>2027</x:v>
      </x:c>
      <x:c r="C7" s="58" t="str">
        <x:v>2028</x:v>
      </x:c>
      <x:c r="D7" s="58" t="str">
        <x:v>2029</x:v>
      </x:c>
    </x:row>
    <x:row r="8" ht="24" customHeight="1">
      <x:c r="A8" t="str">
        <x:v>Cassa iniziale</x:v>
      </x:c>
      <x:c r="B8" s="72" t="n">
        <x:f>'Assunzioni'!B22</x:f>
        <x:v>20000</x:v>
      </x:c>
      <x:c r="C8" s="72" t="n">
        <x:f>B20</x:f>
        <x:v>113327.75</x:v>
      </x:c>
      <x:c r="D8" s="72" t="n">
        <x:f>C20</x:f>
        <x:v>163009.9</x:v>
      </x:c>
    </x:row>
    <x:row r="9" ht="24" customHeight="1">
      <x:c r="A9" t="str">
        <x:v>Utile netto</x:v>
      </x:c>
      <x:c r="B9" s="72" t="n">
        <x:f>'Conto economico'!B20</x:f>
        <x:v>29327.75</x:v>
      </x:c>
      <x:c r="C9" s="72" t="n">
        <x:f>'Conto economico'!C20</x:f>
        <x:v>69682.15</x:v>
      </x:c>
      <x:c r="D9" s="72" t="n">
        <x:f>'Conto economico'!D20</x:f>
        <x:v>128173.4</x:v>
      </x:c>
    </x:row>
    <x:row r="10" ht="24" customHeight="1">
      <x:c r="A10" t="str">
        <x:v>Ammortamenti da riaggiungere</x:v>
      </x:c>
      <x:c r="B10" s="72" t="n">
        <x:f>-'Conto economico'!B15</x:f>
        <x:v>9000</x:v>
      </x:c>
      <x:c r="C10" s="72" t="n">
        <x:f>-'Conto economico'!C15</x:f>
        <x:v>13000</x:v>
      </x:c>
      <x:c r="D10" s="72" t="n">
        <x:f>-'Conto economico'!D15</x:f>
        <x:v>17000</x:v>
      </x:c>
    </x:row>
    <x:row r="11" ht="24" customHeight="1">
      <x:c r="A11" t="str">
        <x:v>Incremento capitale circolante</x:v>
      </x:c>
      <x:c r="B11" s="72" t="n">
        <x:f>-'Assunzioni'!B18</x:f>
        <x:v>-8000</x:v>
      </x:c>
      <x:c r="C11" s="72" t="n">
        <x:f>-'Assunzioni'!C18</x:f>
        <x:v>-12000</x:v>
      </x:c>
      <x:c r="D11" s="72" t="n">
        <x:f>-'Assunzioni'!D18</x:f>
        <x:v>-16000</x:v>
      </x:c>
    </x:row>
    <x:row r="12" ht="25" customHeight="1">
      <x:c r="A12" s="11" t="str">
        <x:v>Flusso gestione operativa</x:v>
      </x:c>
      <x:c r="B12" s="71" t="n">
        <x:f>SUM(B9:B11)</x:f>
        <x:v>30327.75</x:v>
      </x:c>
      <x:c r="C12" s="71" t="n">
        <x:f>SUM(C9:C11)</x:f>
        <x:v>70682.15</x:v>
      </x:c>
      <x:c r="D12" s="71" t="n">
        <x:f>SUM(D9:D11)</x:f>
        <x:v>129173.4</x:v>
      </x:c>
    </x:row>
    <x:row r="13" ht="24" customHeight="1">
      <x:c r="A13" t="str">
        <x:v>Investimenti (uscita)</x:v>
      </x:c>
      <x:c r="B13" s="72" t="n">
        <x:f>-'Assunzioni'!B14</x:f>
        <x:v>-12000</x:v>
      </x:c>
      <x:c r="C13" s="72" t="n">
        <x:f>-'Assunzioni'!C14</x:f>
        <x:v>-16000</x:v>
      </x:c>
      <x:c r="D13" s="72" t="n">
        <x:f>-'Assunzioni'!D14</x:f>
        <x:v>-20000</x:v>
      </x:c>
    </x:row>
    <x:row r="14" ht="25" customHeight="1">
      <x:c r="A14" s="11" t="str">
        <x:v>Flusso investimenti</x:v>
      </x:c>
      <x:c r="B14" s="71" t="n">
        <x:f>B13</x:f>
        <x:v>-12000</x:v>
      </x:c>
      <x:c r="C14" s="71" t="n">
        <x:f>C13</x:f>
        <x:v>-16000</x:v>
      </x:c>
      <x:c r="D14" s="71" t="n">
        <x:f>D13</x:f>
        <x:v>-20000</x:v>
      </x:c>
    </x:row>
    <x:row r="15" ht="24" customHeight="1">
      <x:c r="A15" t="str">
        <x:v>Conferimenti soci</x:v>
      </x:c>
      <x:c r="B15" s="72" t="n">
        <x:f>'Assunzioni'!B19</x:f>
        <x:v>50000</x:v>
      </x:c>
      <x:c r="C15" s="72" t="n">
        <x:f>'Assunzioni'!C19</x:f>
        <x:v>0</x:v>
      </x:c>
      <x:c r="D15" s="72" t="n">
        <x:f>'Assunzioni'!D19</x:f>
        <x:v>0</x:v>
      </x:c>
    </x:row>
    <x:row r="16" ht="24" customHeight="1">
      <x:c r="A16" t="str">
        <x:v>Nuovi prestiti (incasso)</x:v>
      </x:c>
      <x:c r="B16" s="72" t="n">
        <x:f>'Assunzioni'!B20</x:f>
        <x:v>30000</x:v>
      </x:c>
      <x:c r="C16" s="72" t="n">
        <x:f>'Assunzioni'!C20</x:f>
        <x:v>0</x:v>
      </x:c>
      <x:c r="D16" s="72" t="n">
        <x:f>'Assunzioni'!D20</x:f>
        <x:v>0</x:v>
      </x:c>
    </x:row>
    <x:row r="17" ht="24" customHeight="1">
      <x:c r="A17" t="str">
        <x:v>Rimborso prestiti</x:v>
      </x:c>
      <x:c r="B17" s="72" t="n">
        <x:f>-'Assunzioni'!B21</x:f>
        <x:v>-5000</x:v>
      </x:c>
      <x:c r="C17" s="72" t="n">
        <x:f>-'Assunzioni'!C21</x:f>
        <x:v>-5000</x:v>
      </x:c>
      <x:c r="D17" s="72" t="n">
        <x:f>-'Assunzioni'!D21</x:f>
        <x:v>-5000</x:v>
      </x:c>
    </x:row>
    <x:row r="18" ht="25" customHeight="1">
      <x:c r="A18" s="11" t="str">
        <x:v>Flusso finanziamenti</x:v>
      </x:c>
      <x:c r="B18" s="71" t="n">
        <x:f>SUM(B15:B17)</x:f>
        <x:v>75000</x:v>
      </x:c>
      <x:c r="C18" s="71" t="n">
        <x:f>SUM(C15:C17)</x:f>
        <x:v>-5000</x:v>
      </x:c>
      <x:c r="D18" s="71" t="n">
        <x:f>SUM(D15:D17)</x:f>
        <x:v>-5000</x:v>
      </x:c>
    </x:row>
    <x:row r="19" ht="25" customHeight="1">
      <x:c r="A19" s="11" t="str">
        <x:v>Variazione netta di cassa</x:v>
      </x:c>
      <x:c r="B19" s="71" t="n">
        <x:f>SUM(B12,B14,B18)</x:f>
        <x:v>93327.75</x:v>
      </x:c>
      <x:c r="C19" s="71" t="n">
        <x:f>SUM(C12,C14,C18)</x:f>
        <x:v>49682.149999999994</x:v>
      </x:c>
      <x:c r="D19" s="71" t="n">
        <x:f>SUM(D12,D14,D18)</x:f>
        <x:v>104173.4</x:v>
      </x:c>
    </x:row>
    <x:row r="20" ht="25" customHeight="1">
      <x:c r="A20" s="11" t="str">
        <x:v>Cassa finale</x:v>
      </x:c>
      <x:c r="B20" s="71" t="n">
        <x:f>SUM(B8,B19)</x:f>
        <x:v>113327.75</x:v>
      </x:c>
      <x:c r="C20" s="71" t="n">
        <x:f>SUM(C8,C19)</x:f>
        <x:v>163009.9</x:v>
      </x:c>
      <x:c r="D20" s="71" t="n">
        <x:f>SUM(D8,D19)</x:f>
        <x:v>267183.3</x:v>
      </x:c>
    </x:row>
    <x:row r="21" ht="24" customHeight="1">
      <x:c r="B21" s="63"/>
      <x:c r="C21" s="63"/>
      <x:c r="D21" s="63"/>
    </x:row>
    <x:row r="22" ht="24" customHeight="1">
      <x:c r="A22" t="str">
        <x:v>Debito iniziale</x:v>
      </x:c>
      <x:c r="B22" s="70" t="n">
        <x:f>0</x:f>
        <x:v>0</x:v>
      </x:c>
      <x:c r="C22" s="70" t="n">
        <x:f>B25</x:f>
        <x:v>25000</x:v>
      </x:c>
      <x:c r="D22" s="70" t="n">
        <x:f>C25</x:f>
        <x:v>20000</x:v>
      </x:c>
    </x:row>
    <x:row r="23" ht="24" customHeight="1">
      <x:c r="A23" t="str">
        <x:v>Nuovi prestiti</x:v>
      </x:c>
      <x:c r="B23" s="72" t="n">
        <x:f>'Assunzioni'!B20</x:f>
        <x:v>30000</x:v>
      </x:c>
      <x:c r="C23" s="72" t="n">
        <x:f>'Assunzioni'!C20</x:f>
        <x:v>0</x:v>
      </x:c>
      <x:c r="D23" s="72" t="n">
        <x:f>'Assunzioni'!D20</x:f>
        <x:v>0</x:v>
      </x:c>
    </x:row>
    <x:row r="24" ht="24" customHeight="1">
      <x:c r="A24" t="str">
        <x:v>Rimborso capitale</x:v>
      </x:c>
      <x:c r="B24" s="72" t="n">
        <x:f>-'Assunzioni'!B21</x:f>
        <x:v>-5000</x:v>
      </x:c>
      <x:c r="C24" s="72" t="n">
        <x:f>-'Assunzioni'!C21</x:f>
        <x:v>-5000</x:v>
      </x:c>
      <x:c r="D24" s="72" t="n">
        <x:f>-'Assunzioni'!D21</x:f>
        <x:v>-5000</x:v>
      </x:c>
    </x:row>
    <x:row r="25" ht="25" customHeight="1">
      <x:c r="A25" s="11" t="str">
        <x:v>Debito finale</x:v>
      </x:c>
      <x:c r="B25" s="71" t="n">
        <x:f>SUM(B22:B24)</x:f>
        <x:v>25000</x:v>
      </x:c>
      <x:c r="C25" s="71" t="n">
        <x:f>SUM(C22:C24)</x:f>
        <x:v>20000</x:v>
      </x:c>
      <x:c r="D25" s="71" t="n">
        <x:f>SUM(D22:D24)</x:f>
        <x:v>15000</x:v>
      </x:c>
    </x:row>
    <x:row r="26" ht="25" customHeight="1">
      <x:c r="A26" s="11" t="str">
        <x:v>Oneri finanziari indicativi</x:v>
      </x:c>
      <x:c r="B26" s="71" t="n">
        <x:f>(B22+B23/2)*'Assunzioni'!B16</x:f>
        <x:v>825</x:v>
      </x:c>
      <x:c r="C26" s="71" t="n">
        <x:f>(C22+C23/2)*'Assunzioni'!C16</x:f>
        <x:v>1375</x:v>
      </x:c>
      <x:c r="D26" s="71" t="n">
        <x:f>(D22+D23/2)*'Assunzioni'!D16</x:f>
        <x:v>1100</x:v>
      </x:c>
    </x:row>
    <x:row r="27" ht="24" customHeight="1"/>
    <x:row r="28" ht="41" customHeight="1">
      <x:c r="A28" s="20" t="str">
        <x:v>Interessi simulati su debito iniziale + metà del nuovo debito. Non rappresentano un piano di ammortamento bancario.</x:v>
      </x:c>
      <x:c r="B28" s="20"/>
      <x:c r="C28" s="20"/>
      <x:c r="D28" s="20"/>
    </x:row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A28:D2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21" hidden="0" customWidth="1"/>
    <x:col min="5" max="5" width="50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29" customHeight="1">
      <x:c r="A1" s="8" t="str">
        <x:v>IMPRENDEREORA  /  KIT FOUNDER</x:v>
      </x:c>
      <x:c r="B1" s="8"/>
      <x:c r="C1" s="8"/>
      <x:c r="D1" s="8"/>
      <x:c r="E1" s="8"/>
    </x:row>
    <x:row r="3" ht="24" customHeight="1">
      <x:c r="A3" s="14" t="str">
        <x:v>Panoramica del piano a 36 mesi</x:v>
      </x:c>
      <x:c r="B3" s="14"/>
      <x:c r="C3" s="14"/>
      <x:c r="D3" s="14"/>
      <x:c r="E3" s="14"/>
    </x:row>
    <x:row r="4" ht="32" customHeight="1">
      <x:c r="A4" s="17" t="str">
        <x:v>I numeri si aggiornano quando modifichi le ipotesi. Controlla soprattutto la cassa finale.</x:v>
      </x:c>
      <x:c r="B4" s="17"/>
      <x:c r="C4" s="17"/>
      <x:c r="D4" s="17"/>
      <x:c r="E4" s="17"/>
    </x:row>
    <x:row r="5" ht="24" customHeight="1"/>
    <x:row r="6" ht="24" customHeight="1"/>
    <x:row r="7" ht="29" customHeight="1">
      <x:c r="A7" s="4" t="str">
        <x:v>Indicatore (EUR salvo %)</x:v>
      </x:c>
      <x:c r="B7" s="58" t="str">
        <x:v>2027</x:v>
      </x:c>
      <x:c r="C7" s="58" t="str">
        <x:v>2028</x:v>
      </x:c>
      <x:c r="D7" s="58" t="str">
        <x:v>2029</x:v>
      </x:c>
    </x:row>
    <x:row r="8" ht="25" customHeight="1">
      <x:c r="A8" s="11" t="str">
        <x:v>Ricavi</x:v>
      </x:c>
      <x:c r="B8" s="71" t="n">
        <x:f>'Conto economico'!B8</x:f>
        <x:v>250000</x:v>
      </x:c>
      <x:c r="C8" s="71" t="n">
        <x:f>'Conto economico'!C8</x:f>
        <x:v>371000</x:v>
      </x:c>
      <x:c r="D8" s="71" t="n">
        <x:f>'Conto economico'!D8</x:f>
        <x:v>532000</x:v>
      </x:c>
    </x:row>
    <x:row r="9" ht="25" customHeight="1">
      <x:c r="A9" s="11" t="str">
        <x:v>EBITDA</x:v>
      </x:c>
      <x:c r="B9" s="71" t="n">
        <x:f>'Conto economico'!B14</x:f>
        <x:v>50000</x:v>
      </x:c>
      <x:c r="C9" s="71" t="n">
        <x:f>'Conto economico'!C14</x:f>
        <x:v>109830</x:v>
      </x:c>
      <x:c r="D9" s="71" t="n">
        <x:f>'Conto economico'!D14</x:f>
        <x:v>193680</x:v>
      </x:c>
    </x:row>
    <x:row r="10" ht="24" customHeight="1">
      <x:c r="A10" t="str">
        <x:v>Margine EBITDA (%)</x:v>
      </x:c>
      <x:c r="B10" s="78" t="n">
        <x:f>'Conto economico'!B22</x:f>
        <x:v>0.2</x:v>
      </x:c>
      <x:c r="C10" s="78" t="n">
        <x:f>'Conto economico'!C22</x:f>
        <x:v>0.2960377358490566</x:v>
      </x:c>
      <x:c r="D10" s="78" t="n">
        <x:f>'Conto economico'!D22</x:f>
        <x:v>0.36406015037593986</x:v>
      </x:c>
    </x:row>
    <x:row r="11" ht="25" customHeight="1">
      <x:c r="A11" s="11" t="str">
        <x:v>Utile / perdita netto</x:v>
      </x:c>
      <x:c r="B11" s="71" t="n">
        <x:f>'Conto economico'!B20</x:f>
        <x:v>29327.75</x:v>
      </x:c>
      <x:c r="C11" s="71" t="n">
        <x:f>'Conto economico'!C20</x:f>
        <x:v>69682.15</x:v>
      </x:c>
      <x:c r="D11" s="71" t="n">
        <x:f>'Conto economico'!D20</x:f>
        <x:v>128173.4</x:v>
      </x:c>
    </x:row>
    <x:row r="12" ht="25" customHeight="1">
      <x:c r="A12" s="11" t="str">
        <x:v>Cassa finale</x:v>
      </x:c>
      <x:c r="B12" s="71" t="n">
        <x:f>'Cassa e debito'!B20</x:f>
        <x:v>113327.75</x:v>
      </x:c>
      <x:c r="C12" s="71" t="n">
        <x:f>'Cassa e debito'!C20</x:f>
        <x:v>163009.9</x:v>
      </x:c>
      <x:c r="D12" s="71" t="n">
        <x:f>'Cassa e debito'!D20</x:f>
        <x:v>267183.3</x:v>
      </x:c>
    </x:row>
    <x:row r="13" ht="25" customHeight="1">
      <x:c r="A13" s="11" t="str">
        <x:v>Debito finale</x:v>
      </x:c>
      <x:c r="B13" s="71" t="n">
        <x:f>'Cassa e debito'!B25</x:f>
        <x:v>25000</x:v>
      </x:c>
      <x:c r="C13" s="71" t="n">
        <x:f>'Cassa e debito'!C25</x:f>
        <x:v>20000</x:v>
      </x:c>
      <x:c r="D13" s="71" t="n">
        <x:f>'Cassa e debito'!D25</x:f>
        <x:v>15000</x:v>
      </x:c>
    </x:row>
    <x:row r="14" ht="24" customHeight="1">
      <x:c r="A14" t="str">
        <x:v>Fondi soci iniettati</x:v>
      </x:c>
      <x:c r="B14" s="72" t="n">
        <x:f>'Assunzioni'!B19</x:f>
        <x:v>50000</x:v>
      </x:c>
      <x:c r="C14" s="72" t="n">
        <x:f>'Assunzioni'!C19</x:f>
        <x:v>0</x:v>
      </x:c>
      <x:c r="D14" s="72" t="n">
        <x:f>'Assunzioni'!D19</x:f>
        <x:v>0</x:v>
      </x:c>
    </x:row>
    <x:row r="15" ht="24" customHeight="1">
      <x:c r="A15" t="str">
        <x:v>Investimenti in beni</x:v>
      </x:c>
      <x:c r="B15" s="72" t="n">
        <x:f>'Assunzioni'!B14</x:f>
        <x:v>12000</x:v>
      </x:c>
      <x:c r="C15" s="72" t="n">
        <x:f>'Assunzioni'!C14</x:f>
        <x:v>16000</x:v>
      </x:c>
      <x:c r="D15" s="72" t="n">
        <x:f>'Assunzioni'!D14</x:f>
        <x:v>20000</x:v>
      </x:c>
    </x:row>
    <x:row r="16" ht="24" customHeight="1">
      <x:c r="B16" s="63"/>
      <x:c r="C16" s="63"/>
      <x:c r="D16" s="63"/>
    </x:row>
    <x:row r="17" ht="24" customHeight="1">
      <x:c r="B17" s="63"/>
      <x:c r="C17" s="63"/>
      <x:c r="D17" s="63"/>
    </x:row>
    <x:row r="18" ht="41" customHeight="1">
      <x:c r="A18" s="34" t="str">
        <x:v>VERIFICA: una cassa finale negativa indica che le ipotesi richiedono finanziamento aggiuntivo o revisione.</x:v>
      </x:c>
      <x:c r="B18" s="64"/>
      <x:c r="C18" s="64"/>
      <x:c r="D18" s="64"/>
    </x:row>
    <x:row r="19" ht="24" customHeight="1">
      <x:c r="B19" s="63"/>
      <x:c r="C19" s="63"/>
      <x:c r="D19" s="63"/>
    </x:row>
    <x:row r="20" ht="24" customHeight="1">
      <x:c r="B20" s="63"/>
      <x:c r="C20" s="63"/>
      <x:c r="D20" s="63"/>
    </x:row>
    <x:row r="21" ht="24" customHeight="1">
      <x:c r="B21" s="63"/>
      <x:c r="C21" s="63"/>
      <x:c r="D21" s="63"/>
    </x:row>
    <x:row r="22" ht="24" customHeight="1">
      <x:c r="B22" s="63"/>
      <x:c r="C22" s="63"/>
      <x:c r="D22" s="63"/>
    </x:row>
    <x:row r="23" ht="24" customHeight="1">
      <x:c r="B23" s="63"/>
      <x:c r="C23" s="63"/>
      <x:c r="D23" s="63"/>
    </x:row>
    <x:row r="24" ht="24" customHeight="1">
      <x:c r="B24" s="63"/>
      <x:c r="C24" s="63"/>
      <x:c r="D24" s="63"/>
    </x:row>
    <x:row r="25" ht="24" customHeight="1">
      <x:c r="B25" s="63"/>
      <x:c r="C25" s="63"/>
      <x:c r="D25" s="63"/>
    </x:row>
    <x:row r="26" ht="24" customHeight="1">
      <x:c r="B26" s="63"/>
      <x:c r="C26" s="63"/>
      <x:c r="D26" s="63"/>
    </x:row>
    <x:row r="27" ht="24" customHeight="1"/>
    <x:row r="28" ht="24" customHeight="1"/>
    <x:row r="29" ht="24" customHeight="1"/>
    <x:row r="30" ht="24" customHeight="1"/>
    <x:row r="31" ht="24" customHeight="1"/>
    <x:row r="32" ht="24" customHeight="1"/>
    <x:row r="33" ht="24" customHeight="1"/>
    <x:row r="34" ht="24" customHeight="1"/>
    <x:row r="35" ht="24" customHeight="1"/>
    <x:row r="36" ht="24" customHeight="1"/>
  </x:sheetData>
  <x:mergeCells>
    <x:mergeCell ref="A1:E1"/>
    <x:mergeCell ref="A3:E3"/>
    <x:mergeCell ref="A4:E4"/>
    <x:mergeCell ref="A18:D18"/>
  </x:mergeCells>
  <x:pageMargins left="0.7" right="0.7" top="0.75" bottom="0.75" header="0.3" footer="0.3"/>
  <x:drawing xmlns:r="http://schemas.openxmlformats.org/officeDocument/2006/relationships" r:id="R2b42c228bdc84855"/>
</x:worksheet>
</file>